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5875" windowHeight="10800"/>
  </bookViews>
  <sheets>
    <sheet name="Sheet1" sheetId="1" r:id="rId1"/>
    <sheet name="Sheet2" sheetId="2" r:id="rId2"/>
    <sheet name="Sheet3" sheetId="3" r:id="rId3"/>
  </sheets>
  <definedNames>
    <definedName name="_d1">Sheet1!$B$9</definedName>
    <definedName name="_d2">Sheet1!$B$10</definedName>
    <definedName name="_FGHz">Sheet1!$B$6</definedName>
    <definedName name="_lambda">Sheet1!$B$27</definedName>
    <definedName name="_Ldiag">Sheet1!$B$21</definedName>
    <definedName name="_Lh">Sheet1!$B$19</definedName>
    <definedName name="_Lv">Sheet1!$B$20</definedName>
    <definedName name="_s1">Sheet1!$C$9</definedName>
    <definedName name="_s2">Sheet1!$C$10</definedName>
    <definedName name="_sdiag">Sheet1!$B$32</definedName>
    <definedName name="_theta">Sheet1!$B$11</definedName>
    <definedName name="_theta_deg">Sheet1!$B$11</definedName>
    <definedName name="_theta_rad">Sheet1!$B$28</definedName>
    <definedName name="_TLdiag">Sheet1!$B$16</definedName>
    <definedName name="_TLh">Sheet1!$B$14</definedName>
    <definedName name="_TLv">Sheet1!$B$15</definedName>
    <definedName name="_v1">Sheet1!$B$30</definedName>
    <definedName name="_v2">Sheet1!$B$31</definedName>
    <definedName name="TLv">Sheet1!$B$15</definedName>
  </definedNames>
  <calcPr calcId="145621"/>
</workbook>
</file>

<file path=xl/calcChain.xml><?xml version="1.0" encoding="utf-8"?>
<calcChain xmlns="http://schemas.openxmlformats.org/spreadsheetml/2006/main">
  <c r="B32" i="1" l="1"/>
  <c r="B30" i="1"/>
  <c r="B31" i="1"/>
  <c r="B28" i="1"/>
  <c r="B27" i="1"/>
  <c r="B16" i="1" l="1"/>
  <c r="B21" i="1" s="1"/>
  <c r="B15" i="1"/>
  <c r="B14" i="1"/>
  <c r="B19" i="1" l="1"/>
  <c r="B20" i="1"/>
  <c r="B22" i="1" l="1"/>
</calcChain>
</file>

<file path=xl/sharedStrings.xml><?xml version="1.0" encoding="utf-8"?>
<sst xmlns="http://schemas.openxmlformats.org/spreadsheetml/2006/main" count="42" uniqueCount="30">
  <si>
    <t>Frequency (GHz)</t>
  </si>
  <si>
    <t>Horizontal</t>
  </si>
  <si>
    <t>Vertical</t>
  </si>
  <si>
    <t>Mesh</t>
  </si>
  <si>
    <t>Wire dia</t>
  </si>
  <si>
    <t>Spacing</t>
  </si>
  <si>
    <t>Incidence Angle</t>
  </si>
  <si>
    <t>mm</t>
  </si>
  <si>
    <t>Wavelength</t>
  </si>
  <si>
    <t>Incidence radians</t>
  </si>
  <si>
    <t>v1</t>
  </si>
  <si>
    <t>v2</t>
  </si>
  <si>
    <t>radians</t>
  </si>
  <si>
    <t>Transmission Loss thru Mesh</t>
  </si>
  <si>
    <t>Mesh Leakage</t>
  </si>
  <si>
    <t>dB</t>
  </si>
  <si>
    <t>Diagonal</t>
  </si>
  <si>
    <r>
      <t>Tom Y. Otoshi, “</t>
    </r>
    <r>
      <rPr>
        <i/>
        <sz val="12"/>
        <color theme="1"/>
        <rFont val="Times New Roman"/>
        <family val="1"/>
      </rPr>
      <t>Noise Temperature Theory and Applications for Deep Space Communications Antenna Systems</t>
    </r>
    <r>
      <rPr>
        <sz val="12"/>
        <color theme="1"/>
        <rFont val="Times New Roman"/>
        <family val="1"/>
      </rPr>
      <t>,” Artech, 2008, pp. 271-276</t>
    </r>
  </si>
  <si>
    <t>SOURCE:</t>
  </si>
  <si>
    <t>diagonal_spacing</t>
  </si>
  <si>
    <t>GHz</t>
  </si>
  <si>
    <t>degrees</t>
  </si>
  <si>
    <t>CP average (estimate)</t>
  </si>
  <si>
    <t>W1GHZ</t>
  </si>
  <si>
    <t>INPUT PARAMETERS</t>
  </si>
  <si>
    <t>Calculation area (leave alone)</t>
  </si>
  <si>
    <t>W1GHZ approximation</t>
  </si>
  <si>
    <t>r = radius = 1/2 diameter</t>
  </si>
  <si>
    <t>s is center to center spacing</t>
  </si>
  <si>
    <t>Wire Mesh Reflector Loss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</si>
</sst>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4"/>
      <color rgb="FF008000"/>
      <name val="Calibri"/>
      <family val="2"/>
      <scheme val="minor"/>
    </font>
    <font>
      <sz val="12"/>
      <color rgb="FFFF9900"/>
      <name val="Calibri"/>
      <family val="2"/>
      <scheme val="minor"/>
    </font>
    <font>
      <b/>
      <sz val="14"/>
      <color rgb="FFFF990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1" applyNumberFormat="1" applyFont="1"/>
    <xf numFmtId="165" fontId="10" fillId="0" borderId="0" xfId="0" applyNumberFormat="1" applyFont="1"/>
    <xf numFmtId="165" fontId="12" fillId="0" borderId="0" xfId="0" applyNumberFormat="1" applyFont="1"/>
    <xf numFmtId="164" fontId="12" fillId="0" borderId="0" xfId="1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123827</xdr:colOff>
      <xdr:row>2</xdr:row>
      <xdr:rowOff>171450</xdr:rowOff>
    </xdr:from>
    <xdr:to>
      <xdr:col>12</xdr:col>
      <xdr:colOff>341777</xdr:colOff>
      <xdr:row>15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7" y="704850"/>
          <a:ext cx="3265950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I25" sqref="I25"/>
    </sheetView>
  </sheetViews>
  <sheetFormatPr defaultRowHeight="15.75" x14ac:dyDescent="0.25"/>
  <cols>
    <col min="1" max="1" width="17.42578125" style="1" customWidth="1"/>
    <col min="2" max="2" width="10.85546875" style="1" customWidth="1"/>
    <col min="3" max="16384" width="9.140625" style="1"/>
  </cols>
  <sheetData>
    <row r="2" spans="1:6" ht="26.25" x14ac:dyDescent="0.4">
      <c r="A2" s="13" t="s">
        <v>29</v>
      </c>
    </row>
    <row r="3" spans="1:6" x14ac:dyDescent="0.25">
      <c r="B3" s="1" t="s">
        <v>23</v>
      </c>
      <c r="C3" s="1">
        <v>2014</v>
      </c>
    </row>
    <row r="5" spans="1:6" ht="18.75" x14ac:dyDescent="0.3">
      <c r="A5" s="6" t="s">
        <v>24</v>
      </c>
    </row>
    <row r="6" spans="1:6" ht="18.75" x14ac:dyDescent="0.3">
      <c r="A6" s="1" t="s">
        <v>0</v>
      </c>
      <c r="B6" s="5">
        <v>8.4149999999999991</v>
      </c>
      <c r="C6" s="1" t="s">
        <v>20</v>
      </c>
    </row>
    <row r="8" spans="1:6" ht="18.75" x14ac:dyDescent="0.3">
      <c r="A8" s="14" t="s">
        <v>3</v>
      </c>
      <c r="B8" s="14" t="s">
        <v>4</v>
      </c>
      <c r="C8" s="14" t="s">
        <v>5</v>
      </c>
    </row>
    <row r="9" spans="1:6" ht="18.75" x14ac:dyDescent="0.3">
      <c r="A9" s="1" t="s">
        <v>1</v>
      </c>
      <c r="B9" s="5">
        <v>1.78</v>
      </c>
      <c r="C9" s="5">
        <v>7.94</v>
      </c>
      <c r="D9" s="1" t="s">
        <v>7</v>
      </c>
    </row>
    <row r="10" spans="1:6" ht="18.75" x14ac:dyDescent="0.3">
      <c r="A10" s="1" t="s">
        <v>2</v>
      </c>
      <c r="B10" s="5">
        <v>1.78</v>
      </c>
      <c r="C10" s="5">
        <v>10.16</v>
      </c>
      <c r="D10" s="1" t="s">
        <v>7</v>
      </c>
    </row>
    <row r="11" spans="1:6" ht="18.75" x14ac:dyDescent="0.3">
      <c r="A11" s="1" t="s">
        <v>6</v>
      </c>
      <c r="B11" s="5">
        <v>0</v>
      </c>
      <c r="C11" s="1" t="s">
        <v>21</v>
      </c>
      <c r="F11" s="7"/>
    </row>
    <row r="13" spans="1:6" ht="18.75" x14ac:dyDescent="0.3">
      <c r="A13" s="4" t="s">
        <v>13</v>
      </c>
    </row>
    <row r="14" spans="1:6" ht="18.75" x14ac:dyDescent="0.3">
      <c r="A14" s="1" t="s">
        <v>1</v>
      </c>
      <c r="B14" s="9">
        <f>20*LOG10(_lambda/(2*_s1*_v1))+20*LOG10(1/COS(_theta_rad))</f>
        <v>10.346982517737009</v>
      </c>
      <c r="C14" s="1" t="s">
        <v>15</v>
      </c>
    </row>
    <row r="15" spans="1:6" ht="18.75" x14ac:dyDescent="0.3">
      <c r="A15" s="1" t="s">
        <v>2</v>
      </c>
      <c r="B15" s="9">
        <f>20*LOG10(_lambda/(2*_s2*_v2))-20*LOG10(1/COS(_theta_rad))</f>
        <v>6.1956967142966999</v>
      </c>
      <c r="C15" s="1" t="s">
        <v>15</v>
      </c>
    </row>
    <row r="16" spans="1:6" ht="18.75" x14ac:dyDescent="0.3">
      <c r="A16" s="1" t="s">
        <v>16</v>
      </c>
      <c r="B16" s="10">
        <f>20*LOG10(_lambda/(2*_sdiag*(_v1+_v2)*0.5))</f>
        <v>5.0723614730046833</v>
      </c>
      <c r="C16" s="1" t="s">
        <v>15</v>
      </c>
      <c r="D16" s="12" t="s">
        <v>26</v>
      </c>
    </row>
    <row r="17" spans="1:8" x14ac:dyDescent="0.25">
      <c r="H17" s="1" t="s">
        <v>27</v>
      </c>
    </row>
    <row r="18" spans="1:8" ht="18.75" x14ac:dyDescent="0.3">
      <c r="A18" s="4" t="s">
        <v>14</v>
      </c>
      <c r="H18" s="1" t="s">
        <v>28</v>
      </c>
    </row>
    <row r="19" spans="1:8" ht="18.75" x14ac:dyDescent="0.3">
      <c r="A19" s="1" t="s">
        <v>1</v>
      </c>
      <c r="B19" s="8">
        <f>10^(-_TLh/10)</f>
        <v>9.2321265341165096E-2</v>
      </c>
    </row>
    <row r="20" spans="1:8" ht="18.75" x14ac:dyDescent="0.3">
      <c r="A20" s="1" t="s">
        <v>2</v>
      </c>
      <c r="B20" s="8">
        <f>10^(-_TLv/10)</f>
        <v>0.24012110241585805</v>
      </c>
    </row>
    <row r="21" spans="1:8" ht="18.75" x14ac:dyDescent="0.3">
      <c r="A21" s="1" t="s">
        <v>16</v>
      </c>
      <c r="B21" s="11">
        <f>10^(-_TLdiag/10)</f>
        <v>0.31100248035963696</v>
      </c>
      <c r="D21" s="12" t="s">
        <v>26</v>
      </c>
    </row>
    <row r="22" spans="1:8" ht="18.75" x14ac:dyDescent="0.3">
      <c r="A22" s="1" t="s">
        <v>22</v>
      </c>
      <c r="B22" s="11">
        <f>0.25*(_Lh+_Lv+2*_Ldiag)</f>
        <v>0.23861183211907427</v>
      </c>
      <c r="D22" s="12" t="s">
        <v>26</v>
      </c>
    </row>
    <row r="26" spans="1:8" ht="18.75" x14ac:dyDescent="0.3">
      <c r="A26" s="3" t="s">
        <v>25</v>
      </c>
    </row>
    <row r="27" spans="1:8" x14ac:dyDescent="0.25">
      <c r="A27" s="1" t="s">
        <v>8</v>
      </c>
      <c r="B27" s="1">
        <f>300/_FGHz</f>
        <v>35.650623885918009</v>
      </c>
      <c r="C27" s="1" t="s">
        <v>7</v>
      </c>
    </row>
    <row r="28" spans="1:8" x14ac:dyDescent="0.25">
      <c r="A28" s="1" t="s">
        <v>9</v>
      </c>
      <c r="B28" s="1">
        <f>_theta*PI()/180</f>
        <v>0</v>
      </c>
      <c r="C28" s="1" t="s">
        <v>12</v>
      </c>
    </row>
    <row r="30" spans="1:8" x14ac:dyDescent="0.25">
      <c r="A30" s="1" t="s">
        <v>10</v>
      </c>
      <c r="B30" s="1">
        <f>LN(1/(1-EXP(-PI()*_d1/_s1)))</f>
        <v>0.68213056584185028</v>
      </c>
    </row>
    <row r="31" spans="1:8" x14ac:dyDescent="0.25">
      <c r="A31" s="1" t="s">
        <v>11</v>
      </c>
      <c r="B31" s="1">
        <f>LN(1/(1-EXP(-PI()*_d2/_s2)))</f>
        <v>0.85972309817306503</v>
      </c>
    </row>
    <row r="32" spans="1:8" x14ac:dyDescent="0.25">
      <c r="A32" s="1" t="s">
        <v>19</v>
      </c>
      <c r="B32" s="1">
        <f>SQRT(_s1^2 + _s2^2)</f>
        <v>12.894541480797214</v>
      </c>
      <c r="C32" s="1" t="s">
        <v>7</v>
      </c>
    </row>
    <row r="34" spans="1:1" ht="18.75" x14ac:dyDescent="0.3">
      <c r="A34" s="4" t="s">
        <v>18</v>
      </c>
    </row>
    <row r="35" spans="1:1" x14ac:dyDescent="0.25">
      <c r="A35" s="2" t="s">
        <v>17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Sheet1</vt:lpstr>
      <vt:lpstr>Sheet2</vt:lpstr>
      <vt:lpstr>Sheet3</vt:lpstr>
      <vt:lpstr>_d1</vt:lpstr>
      <vt:lpstr>_d2</vt:lpstr>
      <vt:lpstr>_FGHz</vt:lpstr>
      <vt:lpstr>_lambda</vt:lpstr>
      <vt:lpstr>_Ldiag</vt:lpstr>
      <vt:lpstr>_Lh</vt:lpstr>
      <vt:lpstr>_Lv</vt:lpstr>
      <vt:lpstr>_s1</vt:lpstr>
      <vt:lpstr>_s2</vt:lpstr>
      <vt:lpstr>_sdiag</vt:lpstr>
      <vt:lpstr>_theta</vt:lpstr>
      <vt:lpstr>_theta_deg</vt:lpstr>
      <vt:lpstr>_theta_rad</vt:lpstr>
      <vt:lpstr>_TLdiag</vt:lpstr>
      <vt:lpstr>_TLh</vt:lpstr>
      <vt:lpstr>_TLv</vt:lpstr>
      <vt:lpstr>_v1</vt:lpstr>
      <vt:lpstr>_v2</vt:lpstr>
      <vt:lpstr>TLv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2014-06-12T07:27:06Z</dcterms:created>
  <dcterms:modified xsi:type="dcterms:W3CDTF">2014-07-26T01:27:08Z</dcterms:modified>
</cp:coreProperties>
</file>